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<sst xmlns="http://schemas.openxmlformats.org/spreadsheetml/2006/main" count="36" uniqueCount="31">
  <si>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</si>
  <si>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</si>
  <si>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</si>
  <si>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</si>
  <si>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</si>
  <si>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</si>
  <si>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</si>
  <si>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</si>
  <si>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</si>
  <si>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</si>
  <si>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</si>
  <si>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</si>
  <si>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</si>
  <si>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</si>
  <si>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</si>
  <si>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</si>
  <si>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</si>
  <si>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</si>
  <si>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</si>
  <si>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</si>
  <si>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</si>
  <si>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</si>
  <si>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</si>
  <si>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</si>
  <si>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</si>
  <si>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</si>
  <si>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</si>
  <si>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</si>
  <si>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</si>
  <si>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2021 год</t>
  </si>
  <si>
    <t>2021 год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</si>
</sst>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1\2021%20&#1075;&#1086;&#1076;\&#1059;&#1085;&#1080;&#1074;&#1077;&#1088;&#1089;&#1072;&#1083;%20&#1087;&#1086;%20&#1050;&#1054;&#1057;&#1050;&#1059;%20-%20&#1057;&#1074;&#1086;&#1076;%20&#1101;&#1090;&#1072;&#1083;&#1086;&#1085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  <sheetDataSet>
      <sheetData sheetId="4">
        <row r="9">
          <cell r="C9">
            <v>3728418</v>
          </cell>
          <cell r="F9">
            <v>47365</v>
          </cell>
          <cell r="H9">
            <v>9643</v>
          </cell>
          <cell r="M9">
            <v>11989</v>
          </cell>
          <cell r="N9">
            <v>2433</v>
          </cell>
          <cell r="DF9">
            <v>4122</v>
          </cell>
          <cell r="GI9">
            <v>5077</v>
          </cell>
        </row>
      </sheetData>
      <sheetData sheetId="5">
        <row r="9">
          <cell r="C9">
            <v>111137</v>
          </cell>
          <cell r="F9">
            <v>25288</v>
          </cell>
          <cell r="H9">
            <v>7239</v>
          </cell>
          <cell r="M9">
            <v>9454</v>
          </cell>
          <cell r="N9">
            <v>136</v>
          </cell>
          <cell r="DF9">
            <v>2630</v>
          </cell>
          <cell r="GI9">
            <v>6655</v>
          </cell>
        </row>
      </sheetData>
      <sheetData sheetId="6">
        <row r="9">
          <cell r="C9">
            <v>26385</v>
          </cell>
          <cell r="F9">
            <v>9859</v>
          </cell>
          <cell r="H9">
            <v>3426</v>
          </cell>
          <cell r="M9">
            <v>4579</v>
          </cell>
          <cell r="N9">
            <v>59</v>
          </cell>
          <cell r="DF9">
            <v>418</v>
          </cell>
          <cell r="GI9">
            <v>4101</v>
          </cell>
        </row>
      </sheetData>
      <sheetData sheetId="7">
        <row r="9">
          <cell r="C9">
            <v>179057</v>
          </cell>
          <cell r="F9">
            <v>11652</v>
          </cell>
          <cell r="H9">
            <v>2091</v>
          </cell>
          <cell r="M9">
            <v>2324</v>
          </cell>
          <cell r="N9">
            <v>376</v>
          </cell>
          <cell r="DF9">
            <v>583</v>
          </cell>
          <cell r="GI9">
            <v>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Y14" sqref="Y14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6"/>
      <c r="P1" s="26"/>
      <c r="Q1" s="26"/>
      <c r="R1" s="26"/>
      <c r="S1" s="26"/>
      <c r="T1" s="26"/>
    </row>
    <row r="2" spans="1:20" ht="54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</row>
    <row r="3" spans="1:20" ht="31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/>
    </row>
    <row r="5" spans="1:20" ht="34.5" customHeight="1">
      <c r="A5" s="21" t="s">
        <v>0</v>
      </c>
      <c r="B5" s="21" t="s">
        <v>1</v>
      </c>
      <c r="C5" s="21" t="s">
        <v>2</v>
      </c>
      <c r="D5" s="21" t="s">
        <v>3</v>
      </c>
      <c r="E5" s="20" t="s">
        <v>4</v>
      </c>
      <c r="F5" s="21" t="s">
        <v>5</v>
      </c>
      <c r="G5" s="21" t="s">
        <v>6</v>
      </c>
      <c r="H5" s="21" t="s">
        <v>7</v>
      </c>
      <c r="I5" s="20" t="s">
        <v>8</v>
      </c>
      <c r="J5" s="20" t="s">
        <v>9</v>
      </c>
      <c r="K5" s="21" t="s">
        <v>10</v>
      </c>
      <c r="L5" s="20" t="s">
        <v>11</v>
      </c>
      <c r="M5" s="29" t="s">
        <v>12</v>
      </c>
      <c r="N5" s="30"/>
      <c r="O5" s="30"/>
      <c r="P5" s="20" t="s">
        <v>13</v>
      </c>
      <c r="Q5" s="20"/>
      <c r="R5" s="20"/>
      <c r="S5" s="20"/>
      <c r="T5" s="21" t="s">
        <v>5</v>
      </c>
    </row>
    <row r="6" spans="1:20" ht="60" customHeight="1">
      <c r="A6" s="22"/>
      <c r="B6" s="22"/>
      <c r="C6" s="22"/>
      <c r="D6" s="22"/>
      <c r="E6" s="22"/>
      <c r="F6" s="22"/>
      <c r="G6" s="22"/>
      <c r="H6" s="22"/>
      <c r="I6" s="20"/>
      <c r="J6" s="20"/>
      <c r="K6" s="22"/>
      <c r="L6" s="20"/>
      <c r="M6" s="20" t="s">
        <v>26</v>
      </c>
      <c r="N6" s="20" t="s">
        <v>27</v>
      </c>
      <c r="O6" s="20" t="s">
        <v>28</v>
      </c>
      <c r="P6" s="20" t="s">
        <v>14</v>
      </c>
      <c r="Q6" s="20" t="s">
        <v>15</v>
      </c>
      <c r="R6" s="20"/>
      <c r="S6" s="25" t="s">
        <v>16</v>
      </c>
      <c r="T6" s="22"/>
    </row>
    <row r="7" spans="1:20" ht="82.5" customHeight="1">
      <c r="A7" s="23"/>
      <c r="B7" s="23"/>
      <c r="C7" s="23"/>
      <c r="D7" s="23"/>
      <c r="E7" s="23"/>
      <c r="F7" s="23"/>
      <c r="G7" s="23"/>
      <c r="H7" s="23"/>
      <c r="I7" s="20"/>
      <c r="J7" s="20"/>
      <c r="K7" s="23"/>
      <c r="L7" s="20"/>
      <c r="M7" s="20"/>
      <c r="N7" s="20"/>
      <c r="O7" s="20"/>
      <c r="P7" s="20"/>
      <c r="Q7" s="2" t="s">
        <v>17</v>
      </c>
      <c r="R7" s="2" t="s">
        <v>18</v>
      </c>
      <c r="S7" s="25"/>
      <c r="T7" s="23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 aca="true" t="shared" si="0" ref="D9:D18">C9/B9</f>
        <v>0.017374191137757095</v>
      </c>
      <c r="E9" s="6">
        <v>44334</v>
      </c>
      <c r="F9" s="17">
        <f aca="true" t="shared" si="1" ref="F9:F18">E9/B9</f>
        <v>0.01882419878054994</v>
      </c>
      <c r="G9" s="6">
        <v>12930</v>
      </c>
      <c r="H9" s="17">
        <f aca="true" t="shared" si="2" ref="H9:H18">G9/E9</f>
        <v>0.29164974962782514</v>
      </c>
      <c r="I9" s="6">
        <v>12914</v>
      </c>
      <c r="J9" s="17">
        <f aca="true" t="shared" si="3" ref="J9:J18">I9/E9</f>
        <v>0.291288852799206</v>
      </c>
      <c r="K9" s="16">
        <f aca="true" t="shared" si="4" ref="K9:K18"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 t="shared" si="0"/>
        <v>0.005433969392831892</v>
      </c>
      <c r="E10" s="6">
        <v>11867</v>
      </c>
      <c r="F10" s="17">
        <f t="shared" si="1"/>
        <v>0.005548998776760698</v>
      </c>
      <c r="G10" s="6">
        <v>3696</v>
      </c>
      <c r="H10" s="17">
        <f t="shared" si="2"/>
        <v>0.31145192550771045</v>
      </c>
      <c r="I10" s="6">
        <v>3695</v>
      </c>
      <c r="J10" s="17">
        <f t="shared" si="3"/>
        <v>0.311367658211848</v>
      </c>
      <c r="K10" s="16">
        <f t="shared" si="4"/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5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 t="shared" si="0"/>
        <v>0.19112609502146038</v>
      </c>
      <c r="E11" s="6">
        <v>14634</v>
      </c>
      <c r="F11" s="17">
        <f t="shared" si="1"/>
        <v>0.19813964823916488</v>
      </c>
      <c r="G11" s="6">
        <v>4357</v>
      </c>
      <c r="H11" s="17">
        <f t="shared" si="2"/>
        <v>0.2977313106464398</v>
      </c>
      <c r="I11" s="6">
        <v>4345</v>
      </c>
      <c r="J11" s="17">
        <f t="shared" si="3"/>
        <v>0.29691130244635777</v>
      </c>
      <c r="K11" s="16">
        <f t="shared" si="4"/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5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 t="shared" si="0"/>
        <v>0.3389263526788085</v>
      </c>
      <c r="E12" s="6">
        <v>6915</v>
      </c>
      <c r="F12" s="17">
        <f t="shared" si="1"/>
        <v>0.3671746402591196</v>
      </c>
      <c r="G12" s="6">
        <v>3051</v>
      </c>
      <c r="H12" s="17">
        <f t="shared" si="2"/>
        <v>0.44121475054229936</v>
      </c>
      <c r="I12" s="6">
        <v>3050</v>
      </c>
      <c r="J12" s="17">
        <f t="shared" si="3"/>
        <v>0.4410701373825018</v>
      </c>
      <c r="K12" s="16">
        <f t="shared" si="4"/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5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 t="shared" si="0"/>
        <v>0.07274906986357998</v>
      </c>
      <c r="E13" s="6">
        <v>10918</v>
      </c>
      <c r="F13" s="17">
        <f t="shared" si="1"/>
        <v>0.09026870607689128</v>
      </c>
      <c r="G13" s="6">
        <v>1826</v>
      </c>
      <c r="H13" s="17">
        <f t="shared" si="2"/>
        <v>0.1672467484887342</v>
      </c>
      <c r="I13" s="6">
        <v>1824</v>
      </c>
      <c r="J13" s="17">
        <f t="shared" si="3"/>
        <v>0.16706356475544973</v>
      </c>
      <c r="K13" s="16">
        <f t="shared" si="4"/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5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4044997</v>
      </c>
      <c r="C14" s="6">
        <f aca="true" t="shared" si="6" ref="C14:O14">C15+C16+C17+C18</f>
        <v>0</v>
      </c>
      <c r="D14" s="6">
        <f t="shared" si="6"/>
        <v>0</v>
      </c>
      <c r="E14" s="6">
        <f t="shared" si="6"/>
        <v>94164</v>
      </c>
      <c r="F14" s="31">
        <f>E14/B14</f>
        <v>0.023279127277473877</v>
      </c>
      <c r="G14" s="6">
        <f t="shared" si="6"/>
        <v>22399</v>
      </c>
      <c r="H14" s="31">
        <f>G14/E14</f>
        <v>0.23787222293020688</v>
      </c>
      <c r="I14" s="6">
        <f t="shared" si="6"/>
        <v>0</v>
      </c>
      <c r="J14" s="6">
        <f t="shared" si="6"/>
        <v>0</v>
      </c>
      <c r="K14" s="6">
        <f t="shared" si="6"/>
        <v>0</v>
      </c>
      <c r="L14" s="6">
        <f t="shared" si="6"/>
        <v>28346</v>
      </c>
      <c r="M14" s="6">
        <f t="shared" si="6"/>
        <v>3004</v>
      </c>
      <c r="N14" s="6">
        <f t="shared" si="6"/>
        <v>7753</v>
      </c>
      <c r="O14" s="6">
        <f t="shared" si="6"/>
        <v>17197</v>
      </c>
      <c r="P14" s="4">
        <f t="shared" si="5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'[1]СВОД АМП'!$C$9</f>
        <v>3728418</v>
      </c>
      <c r="C15" s="6"/>
      <c r="D15" s="17"/>
      <c r="E15" s="6">
        <f>'[1]СВОД АМП'!$F$9</f>
        <v>47365</v>
      </c>
      <c r="F15" s="32">
        <f>E15/B15</f>
        <v>0.012703779458204525</v>
      </c>
      <c r="G15" s="6">
        <f>'[1]СВОД АМП'!$H$9</f>
        <v>9643</v>
      </c>
      <c r="H15" s="32">
        <f>G15/E15</f>
        <v>0.20358914810514092</v>
      </c>
      <c r="I15" s="6"/>
      <c r="J15" s="17"/>
      <c r="K15" s="16"/>
      <c r="L15" s="6">
        <f>'[1]СВОД АМП'!$M$9</f>
        <v>11989</v>
      </c>
      <c r="M15" s="6">
        <f>'[1]СВОД АМП'!$N$9</f>
        <v>2433</v>
      </c>
      <c r="N15" s="6">
        <f>'[1]СВОД АМП'!$DF$9</f>
        <v>4122</v>
      </c>
      <c r="O15" s="6">
        <f>'[1]СВОД АМП'!$GI$9</f>
        <v>5077</v>
      </c>
      <c r="P15" s="4">
        <f t="shared" si="5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'[1]СВОД КС'!$C$9</f>
        <v>111137</v>
      </c>
      <c r="C16" s="6"/>
      <c r="D16" s="17"/>
      <c r="E16" s="6">
        <f>'[1]СВОД КС'!$F$9</f>
        <v>25288</v>
      </c>
      <c r="F16" s="32">
        <f>E16/B16</f>
        <v>0.22753898341686388</v>
      </c>
      <c r="G16" s="6">
        <f>'[1]СВОД КС'!$H$9</f>
        <v>7239</v>
      </c>
      <c r="H16" s="32">
        <f>G16/E16</f>
        <v>0.28626225877886746</v>
      </c>
      <c r="I16" s="6"/>
      <c r="J16" s="17"/>
      <c r="K16" s="16"/>
      <c r="L16" s="6">
        <f>'[1]СВОД КС'!$M$9</f>
        <v>9454</v>
      </c>
      <c r="M16" s="6">
        <f>'[1]СВОД КС'!$N$9</f>
        <v>136</v>
      </c>
      <c r="N16" s="6">
        <f>'[1]СВОД КС'!$DF$9</f>
        <v>2630</v>
      </c>
      <c r="O16" s="6">
        <f>'[1]СВОД КС'!$GI$9</f>
        <v>6655</v>
      </c>
      <c r="P16" s="4">
        <f t="shared" si="5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'[1]СВОД ДС'!$C$9</f>
        <v>26385</v>
      </c>
      <c r="C17" s="6"/>
      <c r="D17" s="17"/>
      <c r="E17" s="6">
        <f>'[1]СВОД ДС'!$F$9</f>
        <v>9859</v>
      </c>
      <c r="F17" s="32">
        <f>E17/B17</f>
        <v>0.37365927610384686</v>
      </c>
      <c r="G17" s="6">
        <f>'[1]СВОД ДС'!$H$9</f>
        <v>3426</v>
      </c>
      <c r="H17" s="32">
        <f>G17/E17</f>
        <v>0.3474997464245867</v>
      </c>
      <c r="I17" s="6"/>
      <c r="J17" s="17"/>
      <c r="K17" s="16"/>
      <c r="L17" s="6">
        <f>'[1]СВОД ДС'!$M$9</f>
        <v>4579</v>
      </c>
      <c r="M17" s="6">
        <f>'[1]СВОД ДС'!$N$9</f>
        <v>59</v>
      </c>
      <c r="N17" s="6">
        <f>'[1]СВОД ДС'!$DF$9</f>
        <v>418</v>
      </c>
      <c r="O17" s="6">
        <f>'[1]СВОД ДС'!$GI$9</f>
        <v>4101</v>
      </c>
      <c r="P17" s="4">
        <f t="shared" si="5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'[1]СВОД СМП'!$C$9</f>
        <v>179057</v>
      </c>
      <c r="C18" s="6"/>
      <c r="D18" s="17"/>
      <c r="E18" s="6">
        <f>'[1]СВОД СМП'!$F$9</f>
        <v>11652</v>
      </c>
      <c r="F18" s="32">
        <f>E18/B18</f>
        <v>0.06507425009913044</v>
      </c>
      <c r="G18" s="6">
        <f>'[1]СВОД СМП'!$H$9</f>
        <v>2091</v>
      </c>
      <c r="H18" s="32">
        <f>G18/E18</f>
        <v>0.1794541709577755</v>
      </c>
      <c r="I18" s="6"/>
      <c r="J18" s="17"/>
      <c r="K18" s="16"/>
      <c r="L18" s="6">
        <f>'[1]СВОД СМП'!$M$9</f>
        <v>2324</v>
      </c>
      <c r="M18" s="6">
        <f>'[1]СВОД СМП'!$N$9</f>
        <v>376</v>
      </c>
      <c r="N18" s="6">
        <f>'[1]СВОД СМП'!$DF$9</f>
        <v>583</v>
      </c>
      <c r="O18" s="6">
        <f>'[1]СВОД СМП'!$GI$9</f>
        <v>1364</v>
      </c>
      <c r="P18" s="4">
        <f t="shared" si="5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7" ref="B19:S19">B14-B9</f>
        <v>1689837</v>
      </c>
      <c r="C19" s="14">
        <f t="shared" si="7"/>
        <v>-40919</v>
      </c>
      <c r="D19" s="14">
        <f t="shared" si="7"/>
        <v>-0.017374191137757095</v>
      </c>
      <c r="E19" s="14">
        <f t="shared" si="7"/>
        <v>49830</v>
      </c>
      <c r="F19" s="14">
        <f t="shared" si="7"/>
        <v>0.004454928496923936</v>
      </c>
      <c r="G19" s="14">
        <f t="shared" si="7"/>
        <v>9469</v>
      </c>
      <c r="H19" s="14">
        <f t="shared" si="7"/>
        <v>-0.05377752669761826</v>
      </c>
      <c r="I19" s="14">
        <f t="shared" si="7"/>
        <v>-12914</v>
      </c>
      <c r="J19" s="14">
        <f t="shared" si="7"/>
        <v>-0.291288852799206</v>
      </c>
      <c r="K19" s="14">
        <f t="shared" si="7"/>
        <v>-0.315599110437694</v>
      </c>
      <c r="L19" s="14">
        <f t="shared" si="7"/>
        <v>11381</v>
      </c>
      <c r="M19" s="14">
        <f t="shared" si="7"/>
        <v>2070</v>
      </c>
      <c r="N19" s="14">
        <f t="shared" si="7"/>
        <v>-3815</v>
      </c>
      <c r="O19" s="14">
        <f t="shared" si="7"/>
        <v>12734</v>
      </c>
      <c r="P19" s="15">
        <f t="shared" si="7"/>
        <v>9037.422860000006</v>
      </c>
      <c r="Q19" s="15">
        <f t="shared" si="7"/>
        <v>3761.216260000001</v>
      </c>
      <c r="R19" s="15">
        <f t="shared" si="7"/>
        <v>801.5052199999991</v>
      </c>
      <c r="S19" s="15">
        <f t="shared" si="7"/>
        <v>4474.70138</v>
      </c>
      <c r="T19" s="8"/>
    </row>
    <row r="20" spans="1:20" ht="52.5" customHeight="1" hidden="1">
      <c r="A20" s="3" t="s">
        <v>24</v>
      </c>
      <c r="B20" s="15">
        <f aca="true" t="shared" si="8" ref="B20:S20">(B14/B9)*100-100</f>
        <v>71.75041186161451</v>
      </c>
      <c r="C20" s="15">
        <f t="shared" si="8"/>
        <v>-100</v>
      </c>
      <c r="D20" s="15">
        <f t="shared" si="8"/>
        <v>-100</v>
      </c>
      <c r="E20" s="15">
        <f t="shared" si="8"/>
        <v>112.39680606306672</v>
      </c>
      <c r="F20" s="15">
        <f t="shared" si="8"/>
        <v>23.66596607302607</v>
      </c>
      <c r="G20" s="15">
        <f t="shared" si="8"/>
        <v>73.23279195668985</v>
      </c>
      <c r="H20" s="15">
        <f t="shared" si="8"/>
        <v>-18.439078643559228</v>
      </c>
      <c r="I20" s="15">
        <f t="shared" si="8"/>
        <v>-100</v>
      </c>
      <c r="J20" s="15">
        <f t="shared" si="8"/>
        <v>-100</v>
      </c>
      <c r="K20" s="15">
        <f t="shared" si="8"/>
        <v>-100</v>
      </c>
      <c r="L20" s="15">
        <f t="shared" si="8"/>
        <v>67.08517536103741</v>
      </c>
      <c r="M20" s="15">
        <f t="shared" si="8"/>
        <v>221.627408993576</v>
      </c>
      <c r="N20" s="15">
        <f t="shared" si="8"/>
        <v>-32.97890733056708</v>
      </c>
      <c r="O20" s="15">
        <f t="shared" si="8"/>
        <v>285.32377324669505</v>
      </c>
      <c r="P20" s="15">
        <f t="shared" si="8"/>
        <v>7.752919061630692</v>
      </c>
      <c r="Q20" s="15">
        <f t="shared" si="8"/>
        <v>4.533225897356459</v>
      </c>
      <c r="R20" s="15">
        <f t="shared" si="8"/>
        <v>2.638959349531774</v>
      </c>
      <c r="S20" s="15">
        <f t="shared" si="8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/>
    </row>
    <row r="25" ht="15">
      <c r="B25" s="12"/>
    </row>
  </sheetData>
  <sheetProtection/>
  <mergeCells count="25"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  <mergeCell ref="T5:T7"/>
    <mergeCell ref="M6:M7"/>
    <mergeCell ref="N6:N7"/>
    <mergeCell ref="O6:O7"/>
    <mergeCell ref="P6:P7"/>
    <mergeCell ref="S6:S7"/>
    <mergeCell ref="J5:J7"/>
    <mergeCell ref="K5:K7"/>
    <mergeCell ref="L5:L7"/>
    <mergeCell ref="H5:H7"/>
    <mergeCell ref="A23:S23"/>
    <mergeCell ref="E5:E7"/>
    <mergeCell ref="F5:F7"/>
    <mergeCell ref="G5:G7"/>
    <mergeCell ref="I5:I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2022-01-20T09:50:07Z</dcterms:modified>
  <cp:category/>
  <cp:version/>
  <cp:contentType/>
  <cp:contentStatus/>
</cp:coreProperties>
</file>